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040" windowWidth="21720" windowHeight="12270" activeTab="0"/>
  </bookViews>
  <sheets>
    <sheet name="Condensing" sheetId="1" r:id="rId1"/>
  </sheets>
  <definedNames>
    <definedName name="_xlfn.IFERROR" hidden="1">#NAME?</definedName>
    <definedName name="_xlnm.Print_Area" localSheetId="0">'Condensing'!$N$1:$R$31</definedName>
  </definedNames>
  <calcPr fullCalcOnLoad="1"/>
</workbook>
</file>

<file path=xl/sharedStrings.xml><?xml version="1.0" encoding="utf-8"?>
<sst xmlns="http://schemas.openxmlformats.org/spreadsheetml/2006/main" count="63" uniqueCount="25">
  <si>
    <t>A</t>
  </si>
  <si>
    <t>B</t>
  </si>
  <si>
    <t>OFFSET</t>
  </si>
  <si>
    <t>RISE</t>
  </si>
  <si>
    <t>Length calculator</t>
  </si>
  <si>
    <r>
      <t>SIN</t>
    </r>
    <r>
      <rPr>
        <sz val="11"/>
        <color indexed="8"/>
        <rFont val="Calibri"/>
        <family val="2"/>
      </rPr>
      <t>Θ</t>
    </r>
  </si>
  <si>
    <t>Elbow angle/2</t>
  </si>
  <si>
    <r>
      <t>COS</t>
    </r>
    <r>
      <rPr>
        <sz val="11"/>
        <color indexed="8"/>
        <rFont val="Calibri"/>
        <family val="2"/>
      </rPr>
      <t>Θ</t>
    </r>
  </si>
  <si>
    <t>Rise calculator</t>
  </si>
  <si>
    <t>Ø (ID)</t>
  </si>
  <si>
    <t>Offset calculator</t>
  </si>
  <si>
    <r>
      <rPr>
        <u val="single"/>
        <sz val="14"/>
        <color indexed="8"/>
        <rFont val="Calibri"/>
        <family val="2"/>
      </rPr>
      <t>Option 2</t>
    </r>
    <r>
      <rPr>
        <sz val="11"/>
        <color theme="1"/>
        <rFont val="Calibri"/>
        <family val="2"/>
      </rPr>
      <t xml:space="preserve"> (Common Rise )</t>
    </r>
  </si>
  <si>
    <r>
      <rPr>
        <u val="single"/>
        <sz val="14"/>
        <color indexed="8"/>
        <rFont val="Calibri"/>
        <family val="2"/>
      </rPr>
      <t>Option 1</t>
    </r>
    <r>
      <rPr>
        <sz val="11"/>
        <color theme="1"/>
        <rFont val="Calibri"/>
        <family val="2"/>
      </rPr>
      <t xml:space="preserve"> ( Common Offset)</t>
    </r>
  </si>
  <si>
    <t>TAN(Θ/2)</t>
  </si>
  <si>
    <t>Double Wall</t>
  </si>
  <si>
    <t>Single Wall</t>
  </si>
  <si>
    <t>Offset Θ</t>
  </si>
  <si>
    <t>Offset</t>
  </si>
  <si>
    <t>Rise</t>
  </si>
  <si>
    <t>Length (L)</t>
  </si>
  <si>
    <t>Offset angle (Θ) can only be 15˚, 30˚ or 45˚.</t>
  </si>
  <si>
    <t>Offset, Inside diameter and Offset Θ must be entered.</t>
  </si>
  <si>
    <t>Notes:</t>
  </si>
  <si>
    <r>
      <t xml:space="preserve">Demensions can be </t>
    </r>
    <r>
      <rPr>
        <sz val="11"/>
        <color indexed="8"/>
        <rFont val="Calibri"/>
        <family val="2"/>
      </rPr>
      <t>± 0.25".</t>
    </r>
  </si>
  <si>
    <t>Condensing - Rise and offset calculator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</si>
</sst>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C0C]d\ mmmm\ yyyy"/>
    <numFmt numFmtId="168" formatCode="0.000"/>
    <numFmt numFmtId="169" formatCode="#&quot; &quot;?/4"/>
    <numFmt numFmtId="170" formatCode="0.0"/>
    <numFmt numFmtId="171" formatCode="#&quot; &quot;?/2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8" fillId="0" borderId="13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169" fontId="0" fillId="34" borderId="10" xfId="0" applyNumberFormat="1" applyFill="1" applyBorder="1" applyAlignment="1" applyProtection="1">
      <alignment horizontal="center"/>
      <protection/>
    </xf>
    <xf numFmtId="169" fontId="0" fillId="34" borderId="10" xfId="0" applyNumberFormat="1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169" fontId="0" fillId="34" borderId="10" xfId="0" applyNumberFormat="1" applyFill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6</xdr:row>
      <xdr:rowOff>123825</xdr:rowOff>
    </xdr:from>
    <xdr:to>
      <xdr:col>4</xdr:col>
      <xdr:colOff>409575</xdr:colOff>
      <xdr:row>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1965" b="11448"/>
        <a:stretch>
          <a:fillRect/>
        </a:stretch>
      </xdr:blipFill>
      <xdr:spPr>
        <a:xfrm>
          <a:off x="1162050" y="1752600"/>
          <a:ext cx="23241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523875</xdr:colOff>
      <xdr:row>15</xdr:row>
      <xdr:rowOff>38100</xdr:rowOff>
    </xdr:from>
    <xdr:to>
      <xdr:col>4</xdr:col>
      <xdr:colOff>1028700</xdr:colOff>
      <xdr:row>16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t="14459" b="18345"/>
        <a:stretch>
          <a:fillRect/>
        </a:stretch>
      </xdr:blipFill>
      <xdr:spPr>
        <a:xfrm>
          <a:off x="523875" y="3381375"/>
          <a:ext cx="35814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34</xdr:row>
      <xdr:rowOff>85725</xdr:rowOff>
    </xdr:from>
    <xdr:to>
      <xdr:col>4</xdr:col>
      <xdr:colOff>619125</xdr:colOff>
      <xdr:row>35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rcRect t="12945" b="25602"/>
        <a:stretch>
          <a:fillRect/>
        </a:stretch>
      </xdr:blipFill>
      <xdr:spPr>
        <a:xfrm>
          <a:off x="933450" y="7096125"/>
          <a:ext cx="27622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25</xdr:row>
      <xdr:rowOff>161925</xdr:rowOff>
    </xdr:from>
    <xdr:to>
      <xdr:col>4</xdr:col>
      <xdr:colOff>847725</xdr:colOff>
      <xdr:row>28</xdr:row>
      <xdr:rowOff>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5457825"/>
          <a:ext cx="32099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10</xdr:row>
      <xdr:rowOff>66675</xdr:rowOff>
    </xdr:from>
    <xdr:to>
      <xdr:col>18</xdr:col>
      <xdr:colOff>57150</xdr:colOff>
      <xdr:row>29</xdr:row>
      <xdr:rowOff>0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5"/>
        <a:srcRect b="6535"/>
        <a:stretch>
          <a:fillRect/>
        </a:stretch>
      </xdr:blipFill>
      <xdr:spPr>
        <a:xfrm>
          <a:off x="4752975" y="2457450"/>
          <a:ext cx="3819525" cy="3600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11.8515625" style="0" bestFit="1" customWidth="1"/>
    <col min="5" max="5" width="19.8515625" style="0" customWidth="1"/>
    <col min="6" max="6" width="4.57421875" style="0" customWidth="1"/>
    <col min="7" max="7" width="11.421875" style="0" hidden="1" customWidth="1"/>
    <col min="8" max="10" width="11.421875" style="3" hidden="1" customWidth="1"/>
    <col min="11" max="11" width="12.57421875" style="3" hidden="1" customWidth="1"/>
    <col min="12" max="12" width="14.421875" style="3" hidden="1" customWidth="1"/>
    <col min="13" max="13" width="11.421875" style="3" hidden="1" customWidth="1"/>
  </cols>
  <sheetData>
    <row r="1" spans="1:19" ht="49.5" customHeight="1">
      <c r="A1" s="40" t="s">
        <v>24</v>
      </c>
      <c r="B1" s="40"/>
      <c r="C1" s="40"/>
      <c r="D1" s="40"/>
      <c r="E1" s="40"/>
      <c r="N1" s="19"/>
      <c r="O1" s="19"/>
      <c r="P1" s="19"/>
      <c r="Q1" s="19"/>
      <c r="R1" s="19"/>
      <c r="S1" s="19"/>
    </row>
    <row r="2" spans="1:19" ht="18.75">
      <c r="A2" s="41" t="s">
        <v>12</v>
      </c>
      <c r="B2" s="41"/>
      <c r="C2" s="41"/>
      <c r="D2" s="41"/>
      <c r="E2" s="41"/>
      <c r="N2" s="19"/>
      <c r="O2" s="19"/>
      <c r="P2" s="19"/>
      <c r="Q2" s="19"/>
      <c r="R2" s="19"/>
      <c r="S2" s="19"/>
    </row>
    <row r="3" spans="1:19" ht="15">
      <c r="A3" s="19"/>
      <c r="B3" s="39" t="s">
        <v>4</v>
      </c>
      <c r="C3" s="39"/>
      <c r="D3" s="39"/>
      <c r="E3" s="39"/>
      <c r="N3" s="19" t="s">
        <v>22</v>
      </c>
      <c r="O3" s="19"/>
      <c r="P3" s="19"/>
      <c r="Q3" s="19"/>
      <c r="R3" s="19"/>
      <c r="S3" s="19"/>
    </row>
    <row r="4" spans="1:19" ht="15">
      <c r="A4" s="19"/>
      <c r="B4" s="20" t="s">
        <v>19</v>
      </c>
      <c r="C4" s="21" t="s">
        <v>17</v>
      </c>
      <c r="D4" s="22" t="s">
        <v>9</v>
      </c>
      <c r="E4" s="23" t="s">
        <v>16</v>
      </c>
      <c r="G4" s="7" t="s">
        <v>19</v>
      </c>
      <c r="H4" s="1" t="s">
        <v>0</v>
      </c>
      <c r="I4" s="1" t="s">
        <v>1</v>
      </c>
      <c r="J4" s="2" t="s">
        <v>9</v>
      </c>
      <c r="K4" s="1" t="s">
        <v>5</v>
      </c>
      <c r="L4" s="1" t="s">
        <v>6</v>
      </c>
      <c r="M4" s="36" t="s">
        <v>13</v>
      </c>
      <c r="N4" s="37" t="s">
        <v>20</v>
      </c>
      <c r="O4" s="37"/>
      <c r="P4" s="19"/>
      <c r="Q4" s="19"/>
      <c r="R4" s="19"/>
      <c r="S4" s="19"/>
    </row>
    <row r="5" spans="1:19" ht="15">
      <c r="A5" s="19" t="s">
        <v>15</v>
      </c>
      <c r="B5" s="34">
        <f>IF(G5&lt;0,"",G5)</f>
      </c>
      <c r="C5" s="33"/>
      <c r="D5" s="33"/>
      <c r="E5" s="33">
        <v>30</v>
      </c>
      <c r="G5" s="5">
        <f>C5/K5-J5*M5-H5-I5</f>
        <v>-5</v>
      </c>
      <c r="H5" s="14" t="str">
        <f>IF(E5=45,"1.5",IF(E5=30,"1.5",IF(E5=15,"1.5","")))</f>
        <v>1.5</v>
      </c>
      <c r="I5" s="14" t="str">
        <f>IF(E5=45,"3.5",IF(E5=30,"3.5",IF(E5=15,"3.5","")))</f>
        <v>3.5</v>
      </c>
      <c r="J5" s="1">
        <f>D5</f>
        <v>0</v>
      </c>
      <c r="K5" s="4">
        <f>SIN(RADIANS(E5))</f>
        <v>0.49999999999999994</v>
      </c>
      <c r="L5" s="4">
        <f>E5/2</f>
        <v>15</v>
      </c>
      <c r="M5" s="4">
        <f>TAN(RADIANS(L5))</f>
        <v>0.2679491924311227</v>
      </c>
      <c r="N5" s="38" t="s">
        <v>21</v>
      </c>
      <c r="O5" s="38"/>
      <c r="P5" s="38"/>
      <c r="Q5" s="38"/>
      <c r="R5" s="38"/>
      <c r="S5" s="19"/>
    </row>
    <row r="6" spans="1:19" ht="15">
      <c r="A6" s="19" t="s">
        <v>14</v>
      </c>
      <c r="B6" s="34">
        <f>IF(G6&lt;0,"",G6)</f>
      </c>
      <c r="C6" s="33"/>
      <c r="D6" s="33"/>
      <c r="E6" s="33">
        <v>45</v>
      </c>
      <c r="G6" s="5">
        <f>C6/K6-J6*M6-H6-I6</f>
        <v>-4.95342712474619</v>
      </c>
      <c r="H6" s="12" t="str">
        <f>IF(E6=45,"1",IF(E6=30,"1.25",IF(E6=15,"1.375","")))</f>
        <v>1</v>
      </c>
      <c r="I6" s="6" t="str">
        <f>IF(E6=45,"3.125",IF(E6=30,"3.25",IF(E6=15,"3.375","")))</f>
        <v>3.125</v>
      </c>
      <c r="J6" s="1">
        <f>D6+2</f>
        <v>2</v>
      </c>
      <c r="K6" s="4">
        <f>SIN(RADIANS(E6))</f>
        <v>0.7071067811865475</v>
      </c>
      <c r="L6" s="4">
        <f>E6/2</f>
        <v>22.5</v>
      </c>
      <c r="M6" s="4">
        <f>TAN(RADIANS(L6))</f>
        <v>0.41421356237309503</v>
      </c>
      <c r="N6" s="42" t="s">
        <v>23</v>
      </c>
      <c r="O6" s="42"/>
      <c r="P6" s="42"/>
      <c r="Q6" s="42"/>
      <c r="R6" s="42"/>
      <c r="S6" s="19"/>
    </row>
    <row r="7" spans="1:19" ht="15">
      <c r="A7" s="19"/>
      <c r="B7" s="24"/>
      <c r="C7" s="24"/>
      <c r="D7" s="24"/>
      <c r="E7" s="24"/>
      <c r="G7" s="15"/>
      <c r="H7" s="11"/>
      <c r="I7" s="11"/>
      <c r="K7" s="11"/>
      <c r="L7" s="9"/>
      <c r="N7" s="19"/>
      <c r="O7" s="19"/>
      <c r="P7" s="19"/>
      <c r="Q7" s="19"/>
      <c r="R7" s="19"/>
      <c r="S7" s="19"/>
    </row>
    <row r="8" spans="1:19" ht="15">
      <c r="A8" s="19"/>
      <c r="B8" s="25"/>
      <c r="C8" s="25"/>
      <c r="D8" s="25"/>
      <c r="E8" s="19"/>
      <c r="G8" s="16"/>
      <c r="H8" s="17"/>
      <c r="I8" s="18"/>
      <c r="K8" s="10"/>
      <c r="L8" s="11"/>
      <c r="N8" s="19"/>
      <c r="O8" s="19"/>
      <c r="P8" s="19"/>
      <c r="Q8" s="19"/>
      <c r="R8" s="19"/>
      <c r="S8" s="19"/>
    </row>
    <row r="9" spans="1:19" ht="15">
      <c r="A9" s="19"/>
      <c r="B9" s="25"/>
      <c r="C9" s="25"/>
      <c r="D9" s="25"/>
      <c r="E9" s="19"/>
      <c r="G9" s="15"/>
      <c r="H9" s="11"/>
      <c r="I9" s="11"/>
      <c r="K9" s="11"/>
      <c r="L9" s="9"/>
      <c r="N9" s="19"/>
      <c r="O9" s="19"/>
      <c r="P9" s="19"/>
      <c r="Q9" s="19"/>
      <c r="R9" s="19"/>
      <c r="S9" s="19"/>
    </row>
    <row r="10" spans="1:19" ht="15">
      <c r="A10" s="19"/>
      <c r="B10" s="25"/>
      <c r="C10" s="25"/>
      <c r="D10" s="25"/>
      <c r="E10" s="19"/>
      <c r="G10" s="8"/>
      <c r="H10" s="11"/>
      <c r="I10" s="11"/>
      <c r="N10" s="19"/>
      <c r="O10" s="19"/>
      <c r="P10" s="19"/>
      <c r="Q10" s="19"/>
      <c r="R10" s="19"/>
      <c r="S10" s="19"/>
    </row>
    <row r="11" spans="1:19" ht="15">
      <c r="A11" s="19"/>
      <c r="B11" s="39" t="s">
        <v>8</v>
      </c>
      <c r="C11" s="39"/>
      <c r="D11" s="39"/>
      <c r="E11" s="39"/>
      <c r="N11" s="19"/>
      <c r="O11" s="19"/>
      <c r="P11" s="19"/>
      <c r="Q11" s="19"/>
      <c r="R11" s="19"/>
      <c r="S11" s="19"/>
    </row>
    <row r="12" spans="1:19" ht="15">
      <c r="A12" s="19"/>
      <c r="B12" s="20" t="s">
        <v>3</v>
      </c>
      <c r="C12" s="26" t="s">
        <v>19</v>
      </c>
      <c r="D12" s="22" t="s">
        <v>9</v>
      </c>
      <c r="E12" s="23" t="s">
        <v>16</v>
      </c>
      <c r="G12" s="7" t="s">
        <v>18</v>
      </c>
      <c r="H12" s="1" t="s">
        <v>0</v>
      </c>
      <c r="I12" s="1" t="s">
        <v>1</v>
      </c>
      <c r="J12" s="2" t="s">
        <v>9</v>
      </c>
      <c r="K12" s="1" t="s">
        <v>7</v>
      </c>
      <c r="L12" s="1" t="s">
        <v>6</v>
      </c>
      <c r="M12" s="1" t="s">
        <v>13</v>
      </c>
      <c r="N12" s="19"/>
      <c r="O12" s="19"/>
      <c r="P12" s="19"/>
      <c r="Q12" s="19"/>
      <c r="R12" s="19"/>
      <c r="S12" s="19"/>
    </row>
    <row r="13" spans="1:19" ht="15">
      <c r="A13" s="19" t="s">
        <v>15</v>
      </c>
      <c r="B13" s="35">
        <f>IF(G13&lt;10,"",G13)</f>
      </c>
      <c r="C13" s="33"/>
      <c r="D13" s="33"/>
      <c r="E13" s="33">
        <v>30</v>
      </c>
      <c r="G13" s="5">
        <f>H13+I13+J13*M13+(H13+I13+J13*M13+C13)*K13</f>
        <v>9.330127018922195</v>
      </c>
      <c r="H13" s="14" t="str">
        <f>IF(E13=45,"1.5",IF(E13=30,"1.5",IF(E13=15,"1.5","")))</f>
        <v>1.5</v>
      </c>
      <c r="I13" s="14" t="str">
        <f>IF(E13=45,"3.5",IF(E13=30,"3.5",IF(E13=15,"3.5","")))</f>
        <v>3.5</v>
      </c>
      <c r="J13" s="1">
        <f>D13</f>
        <v>0</v>
      </c>
      <c r="K13" s="4">
        <f>COS(RADIANS(E13))</f>
        <v>0.8660254037844387</v>
      </c>
      <c r="L13" s="1">
        <f>E13/2</f>
        <v>15</v>
      </c>
      <c r="M13" s="4">
        <f>TAN(RADIANS(L13))</f>
        <v>0.2679491924311227</v>
      </c>
      <c r="N13" s="19"/>
      <c r="O13" s="19"/>
      <c r="P13" s="19"/>
      <c r="Q13" s="19"/>
      <c r="R13" s="19"/>
      <c r="S13" s="19"/>
    </row>
    <row r="14" spans="1:19" ht="15">
      <c r="A14" s="19" t="s">
        <v>14</v>
      </c>
      <c r="B14" s="35">
        <f>IF(G14&lt;10,"",G14)</f>
      </c>
      <c r="C14" s="33"/>
      <c r="D14" s="33"/>
      <c r="E14" s="33">
        <v>45</v>
      </c>
      <c r="G14" s="5">
        <f>H14+I14+J14*M14+(H14+I14+J14*M14+C14)*K14</f>
        <v>8.456029034767603</v>
      </c>
      <c r="H14" s="12" t="str">
        <f>IF(E14=45,"1",IF(E14=30,"1.25",IF(E14=15,"1.375","")))</f>
        <v>1</v>
      </c>
      <c r="I14" s="6" t="str">
        <f>IF(E14=45,"3.125",IF(E14=30,"3.25",IF(E14=15,"3.375","")))</f>
        <v>3.125</v>
      </c>
      <c r="J14" s="13">
        <f>D14+2</f>
        <v>2</v>
      </c>
      <c r="K14" s="4">
        <f>COS(RADIANS(E14))</f>
        <v>0.7071067811865476</v>
      </c>
      <c r="L14" s="1">
        <f>E14/2</f>
        <v>22.5</v>
      </c>
      <c r="M14" s="4">
        <f>TAN(RADIANS(L14))</f>
        <v>0.41421356237309503</v>
      </c>
      <c r="N14" s="19"/>
      <c r="O14" s="19"/>
      <c r="P14" s="19"/>
      <c r="Q14" s="19"/>
      <c r="R14" s="19"/>
      <c r="S14" s="19"/>
    </row>
    <row r="15" spans="1:19" ht="15">
      <c r="A15" s="19"/>
      <c r="B15" s="24"/>
      <c r="C15" s="24"/>
      <c r="D15" s="24"/>
      <c r="E15" s="24"/>
      <c r="N15" s="19"/>
      <c r="O15" s="19"/>
      <c r="P15" s="19"/>
      <c r="Q15" s="19"/>
      <c r="R15" s="19"/>
      <c r="S15" s="19"/>
    </row>
    <row r="16" spans="1:19" ht="15">
      <c r="A16" s="19"/>
      <c r="B16" s="25"/>
      <c r="C16" s="25"/>
      <c r="D16" s="25"/>
      <c r="E16" s="19"/>
      <c r="N16" s="19"/>
      <c r="O16" s="19"/>
      <c r="P16" s="19"/>
      <c r="Q16" s="19"/>
      <c r="R16" s="19"/>
      <c r="S16" s="19"/>
    </row>
    <row r="17" spans="1:19" ht="15">
      <c r="A17" s="19"/>
      <c r="B17" s="25"/>
      <c r="C17" s="25"/>
      <c r="D17" s="25"/>
      <c r="E17" s="19"/>
      <c r="N17" s="19"/>
      <c r="O17" s="19"/>
      <c r="P17" s="19"/>
      <c r="Q17" s="19"/>
      <c r="R17" s="19"/>
      <c r="S17" s="19"/>
    </row>
    <row r="18" spans="1:19" ht="15">
      <c r="A18" s="19"/>
      <c r="B18" s="25"/>
      <c r="C18" s="28"/>
      <c r="D18" s="29"/>
      <c r="E18" s="19"/>
      <c r="N18" s="19"/>
      <c r="O18" s="19"/>
      <c r="P18" s="19"/>
      <c r="Q18" s="19"/>
      <c r="R18" s="19"/>
      <c r="S18" s="19"/>
    </row>
    <row r="19" spans="1:19" ht="15">
      <c r="A19" s="19"/>
      <c r="B19" s="25"/>
      <c r="C19" s="28"/>
      <c r="D19" s="29"/>
      <c r="E19" s="19"/>
      <c r="N19" s="19"/>
      <c r="O19" s="19"/>
      <c r="P19" s="19"/>
      <c r="Q19" s="19"/>
      <c r="R19" s="19"/>
      <c r="S19" s="19"/>
    </row>
    <row r="20" spans="1:19" ht="15">
      <c r="A20" s="19"/>
      <c r="B20" s="25"/>
      <c r="C20" s="28"/>
      <c r="D20" s="29"/>
      <c r="E20" s="19"/>
      <c r="N20" s="19"/>
      <c r="O20" s="19"/>
      <c r="P20" s="19"/>
      <c r="Q20" s="19"/>
      <c r="R20" s="19"/>
      <c r="S20" s="19"/>
    </row>
    <row r="21" spans="1:19" ht="18.75">
      <c r="A21" s="41" t="s">
        <v>11</v>
      </c>
      <c r="B21" s="41"/>
      <c r="C21" s="41"/>
      <c r="D21" s="41"/>
      <c r="E21" s="41"/>
      <c r="N21" s="19"/>
      <c r="O21" s="19"/>
      <c r="P21" s="19"/>
      <c r="Q21" s="19"/>
      <c r="R21" s="19"/>
      <c r="S21" s="19"/>
    </row>
    <row r="22" spans="1:19" ht="15">
      <c r="A22" s="19"/>
      <c r="B22" s="39" t="s">
        <v>4</v>
      </c>
      <c r="C22" s="39"/>
      <c r="D22" s="39"/>
      <c r="E22" s="39"/>
      <c r="N22" s="19"/>
      <c r="O22" s="19"/>
      <c r="P22" s="19"/>
      <c r="Q22" s="19"/>
      <c r="R22" s="19"/>
      <c r="S22" s="19"/>
    </row>
    <row r="23" spans="1:19" ht="15">
      <c r="A23" s="30"/>
      <c r="B23" s="31" t="s">
        <v>19</v>
      </c>
      <c r="C23" s="27" t="s">
        <v>18</v>
      </c>
      <c r="D23" s="32" t="s">
        <v>9</v>
      </c>
      <c r="E23" s="23" t="s">
        <v>16</v>
      </c>
      <c r="G23" s="7" t="s">
        <v>19</v>
      </c>
      <c r="H23" s="1" t="s">
        <v>0</v>
      </c>
      <c r="I23" s="1" t="s">
        <v>1</v>
      </c>
      <c r="J23" s="2" t="s">
        <v>9</v>
      </c>
      <c r="K23" s="1" t="s">
        <v>7</v>
      </c>
      <c r="L23" s="1" t="s">
        <v>6</v>
      </c>
      <c r="M23" s="1" t="s">
        <v>13</v>
      </c>
      <c r="N23" s="19"/>
      <c r="O23" s="19"/>
      <c r="P23" s="19"/>
      <c r="Q23" s="19"/>
      <c r="R23" s="19"/>
      <c r="S23" s="19"/>
    </row>
    <row r="24" spans="1:19" ht="15">
      <c r="A24" s="30" t="s">
        <v>15</v>
      </c>
      <c r="B24" s="35">
        <f>IF(G24&lt;3,"",G24)</f>
      </c>
      <c r="C24" s="33"/>
      <c r="D24" s="33"/>
      <c r="E24" s="33">
        <v>45</v>
      </c>
      <c r="G24" s="5">
        <f>(C24-H24-I24-J24*M24)/K24-H24-I24-J24*M24</f>
        <v>-12.071067811865476</v>
      </c>
      <c r="H24" s="14" t="str">
        <f>IF(E24=45,"1.5",IF(E24=30,"1.5",IF(E24=15,"1.5","")))</f>
        <v>1.5</v>
      </c>
      <c r="I24" s="14" t="str">
        <f>IF(E24=45,"3.5",IF(E24=30,"3.5",IF(E24=15,"3.5","")))</f>
        <v>3.5</v>
      </c>
      <c r="J24" s="1">
        <f>D24</f>
        <v>0</v>
      </c>
      <c r="K24" s="4">
        <f>COS(RADIANS(E24))</f>
        <v>0.7071067811865476</v>
      </c>
      <c r="L24" s="1">
        <f>E24/2</f>
        <v>22.5</v>
      </c>
      <c r="M24" s="4">
        <f>TAN(RADIANS(L24))</f>
        <v>0.41421356237309503</v>
      </c>
      <c r="N24" s="19"/>
      <c r="O24" s="19"/>
      <c r="P24" s="19"/>
      <c r="Q24" s="19"/>
      <c r="R24" s="19"/>
      <c r="S24" s="19"/>
    </row>
    <row r="25" spans="1:19" ht="15">
      <c r="A25" s="30" t="s">
        <v>14</v>
      </c>
      <c r="B25" s="35">
        <f>IF(G25&lt;0,"",G25)</f>
      </c>
      <c r="C25" s="33"/>
      <c r="D25" s="33"/>
      <c r="E25" s="33">
        <v>45</v>
      </c>
      <c r="G25" s="5">
        <f>(C25-H25-I25-J25*M25)/K25-H25-I25-J25*M25</f>
        <v>-11.958630944789016</v>
      </c>
      <c r="H25" s="12" t="str">
        <f>IF(E25=45,"1",IF(E25=30,"1.25",IF(E25=15,"1.375","")))</f>
        <v>1</v>
      </c>
      <c r="I25" s="6" t="str">
        <f>IF(E25=45,"3.125",IF(E25=30,"3.25",IF(E25=15,"3.375","")))</f>
        <v>3.125</v>
      </c>
      <c r="J25" s="13">
        <f>D25+2</f>
        <v>2</v>
      </c>
      <c r="K25" s="4">
        <f>COS(RADIANS(E25))</f>
        <v>0.7071067811865476</v>
      </c>
      <c r="L25" s="4">
        <f>E25/2</f>
        <v>22.5</v>
      </c>
      <c r="M25" s="4">
        <f>TAN(RADIANS(L25))</f>
        <v>0.41421356237309503</v>
      </c>
      <c r="N25" s="19"/>
      <c r="O25" s="19"/>
      <c r="P25" s="19"/>
      <c r="Q25" s="19"/>
      <c r="R25" s="19"/>
      <c r="S25" s="19"/>
    </row>
    <row r="26" spans="1:19" ht="15">
      <c r="A26" s="19"/>
      <c r="B26" s="24"/>
      <c r="C26" s="24"/>
      <c r="D26" s="24"/>
      <c r="E26" s="24"/>
      <c r="N26" s="19"/>
      <c r="O26" s="19"/>
      <c r="P26" s="19"/>
      <c r="Q26" s="19"/>
      <c r="R26" s="19"/>
      <c r="S26" s="19"/>
    </row>
    <row r="27" spans="1:19" ht="15">
      <c r="A27" s="19"/>
      <c r="B27" s="25"/>
      <c r="C27" s="25"/>
      <c r="D27" s="25"/>
      <c r="E27" s="19"/>
      <c r="N27" s="19"/>
      <c r="O27" s="19"/>
      <c r="P27" s="19"/>
      <c r="Q27" s="19"/>
      <c r="R27" s="19"/>
      <c r="S27" s="19"/>
    </row>
    <row r="28" spans="1:19" ht="15">
      <c r="A28" s="19"/>
      <c r="B28" s="25"/>
      <c r="C28" s="25"/>
      <c r="D28" s="25"/>
      <c r="E28" s="19"/>
      <c r="N28" s="19"/>
      <c r="O28" s="19"/>
      <c r="P28" s="19"/>
      <c r="Q28" s="19"/>
      <c r="R28" s="19"/>
      <c r="S28" s="19"/>
    </row>
    <row r="29" spans="1:19" ht="15">
      <c r="A29" s="19"/>
      <c r="B29" s="25"/>
      <c r="C29" s="25"/>
      <c r="D29" s="25"/>
      <c r="E29" s="19"/>
      <c r="N29" s="19"/>
      <c r="O29" s="19"/>
      <c r="P29" s="19"/>
      <c r="Q29" s="19"/>
      <c r="R29" s="19"/>
      <c r="S29" s="19"/>
    </row>
    <row r="30" spans="1:19" ht="15">
      <c r="A30" s="19"/>
      <c r="B30" s="25"/>
      <c r="C30" s="25"/>
      <c r="D30" s="25"/>
      <c r="E30" s="19"/>
      <c r="N30" s="19"/>
      <c r="O30" s="19"/>
      <c r="P30" s="19"/>
      <c r="Q30" s="19"/>
      <c r="R30" s="19"/>
      <c r="S30" s="19"/>
    </row>
    <row r="31" spans="1:19" ht="15">
      <c r="A31" s="19"/>
      <c r="B31" s="39" t="s">
        <v>10</v>
      </c>
      <c r="C31" s="39"/>
      <c r="D31" s="39"/>
      <c r="E31" s="39"/>
      <c r="N31" s="19"/>
      <c r="O31" s="19"/>
      <c r="P31" s="19"/>
      <c r="Q31" s="19"/>
      <c r="R31" s="19"/>
      <c r="S31" s="19"/>
    </row>
    <row r="32" spans="1:19" ht="15">
      <c r="A32" s="19"/>
      <c r="B32" s="20" t="s">
        <v>2</v>
      </c>
      <c r="C32" s="26" t="s">
        <v>19</v>
      </c>
      <c r="D32" s="22" t="s">
        <v>9</v>
      </c>
      <c r="E32" s="23" t="s">
        <v>16</v>
      </c>
      <c r="G32" s="7" t="s">
        <v>17</v>
      </c>
      <c r="H32" s="1" t="s">
        <v>0</v>
      </c>
      <c r="I32" s="1" t="s">
        <v>1</v>
      </c>
      <c r="J32" s="2" t="s">
        <v>9</v>
      </c>
      <c r="K32" s="1" t="s">
        <v>5</v>
      </c>
      <c r="L32" s="1" t="s">
        <v>6</v>
      </c>
      <c r="M32" s="1" t="s">
        <v>13</v>
      </c>
      <c r="N32" s="19"/>
      <c r="O32" s="19"/>
      <c r="P32" s="19"/>
      <c r="Q32" s="19"/>
      <c r="R32" s="19"/>
      <c r="S32" s="19"/>
    </row>
    <row r="33" spans="1:19" ht="15">
      <c r="A33" s="19" t="s">
        <v>15</v>
      </c>
      <c r="B33" s="35">
        <f>IF(G33&lt;8,"",G33)</f>
      </c>
      <c r="C33" s="33"/>
      <c r="D33" s="33"/>
      <c r="E33" s="33">
        <v>45</v>
      </c>
      <c r="G33" s="5">
        <f>(H33+I33+C33+J33*M33)*K33</f>
        <v>3.5355339059327373</v>
      </c>
      <c r="H33" s="14" t="str">
        <f>IF(E33=45,"1.5",IF(E33=30,"1.5",IF(E33=15,"1.5","")))</f>
        <v>1.5</v>
      </c>
      <c r="I33" s="14" t="str">
        <f>IF(E33=45,"3.5",IF(E33=30,"3.5",IF(E33=15,"3.5","")))</f>
        <v>3.5</v>
      </c>
      <c r="J33" s="1">
        <f>D33</f>
        <v>0</v>
      </c>
      <c r="K33" s="4">
        <f>SIN(RADIANS(E33))</f>
        <v>0.7071067811865475</v>
      </c>
      <c r="L33" s="1">
        <f>E33/2</f>
        <v>22.5</v>
      </c>
      <c r="M33" s="4">
        <f>TAN(RADIANS(L33))</f>
        <v>0.41421356237309503</v>
      </c>
      <c r="N33" s="19"/>
      <c r="O33" s="19"/>
      <c r="P33" s="19"/>
      <c r="Q33" s="19"/>
      <c r="R33" s="19"/>
      <c r="S33" s="19"/>
    </row>
    <row r="34" spans="1:19" ht="15">
      <c r="A34" s="19" t="s">
        <v>14</v>
      </c>
      <c r="B34" s="35">
        <f>IF(G34&lt;10,"",G34)</f>
      </c>
      <c r="C34" s="33"/>
      <c r="D34" s="33"/>
      <c r="E34" s="33">
        <v>45</v>
      </c>
      <c r="G34" s="5">
        <f>(H34+I34+C34+J34*M34)*K34</f>
        <v>3.502601910021413</v>
      </c>
      <c r="H34" s="12" t="str">
        <f>IF(E34=45,"1",IF(E34=30,"1.25",IF(E34=15,"1.375","")))</f>
        <v>1</v>
      </c>
      <c r="I34" s="6" t="str">
        <f>IF(E34=45,"3.125",IF(E34=30,"3.25",IF(E34=15,"3.375","")))</f>
        <v>3.125</v>
      </c>
      <c r="J34" s="13">
        <f>D34+2</f>
        <v>2</v>
      </c>
      <c r="K34" s="4">
        <f>SIN(RADIANS(E34))</f>
        <v>0.7071067811865475</v>
      </c>
      <c r="L34" s="4">
        <f>E34/2</f>
        <v>22.5</v>
      </c>
      <c r="M34" s="4">
        <f>TAN(RADIANS(L34))</f>
        <v>0.41421356237309503</v>
      </c>
      <c r="N34" s="19"/>
      <c r="O34" s="19"/>
      <c r="P34" s="19"/>
      <c r="Q34" s="19"/>
      <c r="R34" s="19"/>
      <c r="S34" s="19"/>
    </row>
    <row r="35" spans="1:19" ht="15">
      <c r="A35" s="19"/>
      <c r="B35" s="25"/>
      <c r="C35" s="25"/>
      <c r="D35" s="25"/>
      <c r="E35" s="19"/>
      <c r="N35" s="19"/>
      <c r="O35" s="19"/>
      <c r="P35" s="19"/>
      <c r="Q35" s="19"/>
      <c r="R35" s="19"/>
      <c r="S35" s="19"/>
    </row>
    <row r="36" spans="1:19" ht="15">
      <c r="A36" s="19"/>
      <c r="B36" s="25"/>
      <c r="C36" s="25"/>
      <c r="D36" s="25"/>
      <c r="E36" s="19"/>
      <c r="N36" s="19"/>
      <c r="O36" s="19"/>
      <c r="P36" s="19"/>
      <c r="Q36" s="19"/>
      <c r="R36" s="19"/>
      <c r="S36" s="19"/>
    </row>
    <row r="37" spans="1:5" ht="15">
      <c r="A37" s="19"/>
      <c r="B37" s="25"/>
      <c r="C37" s="25"/>
      <c r="D37" s="25"/>
      <c r="E37" s="19"/>
    </row>
    <row r="38" spans="2:4" ht="15">
      <c r="B38" s="3"/>
      <c r="C38" s="3"/>
      <c r="D38" s="3"/>
    </row>
    <row r="39" spans="2:4" ht="15">
      <c r="B39" s="3"/>
      <c r="C39" s="3"/>
      <c r="D39" s="3"/>
    </row>
    <row r="40" spans="2:4" ht="15">
      <c r="B40" s="3"/>
      <c r="C40" s="3"/>
      <c r="D40" s="3"/>
    </row>
    <row r="41" spans="2:4" ht="15">
      <c r="B41" s="3"/>
      <c r="C41" s="3"/>
      <c r="D41" s="3"/>
    </row>
    <row r="42" spans="2:4" ht="15">
      <c r="B42" s="3"/>
      <c r="C42" s="3"/>
      <c r="D42" s="3"/>
    </row>
    <row r="43" spans="2:4" ht="15">
      <c r="B43" s="3"/>
      <c r="C43" s="3"/>
      <c r="D43" s="3"/>
    </row>
    <row r="44" spans="2:4" ht="15">
      <c r="B44" s="3"/>
      <c r="C44" s="3"/>
      <c r="D44" s="3"/>
    </row>
    <row r="45" spans="2:4" ht="15">
      <c r="B45" s="3"/>
      <c r="C45" s="3"/>
      <c r="D45" s="3"/>
    </row>
    <row r="46" spans="2:4" ht="15">
      <c r="B46" s="3"/>
      <c r="C46" s="3"/>
      <c r="D46" s="3"/>
    </row>
    <row r="47" spans="2:4" ht="15">
      <c r="B47" s="3"/>
      <c r="C47" s="3"/>
      <c r="D47" s="3"/>
    </row>
    <row r="48" spans="2:4" ht="15">
      <c r="B48" s="3"/>
      <c r="C48" s="3"/>
      <c r="D48" s="3"/>
    </row>
    <row r="49" spans="2:4" ht="15">
      <c r="B49" s="3"/>
      <c r="C49" s="3"/>
      <c r="D49" s="3"/>
    </row>
    <row r="50" spans="2:4" ht="15">
      <c r="B50" s="3"/>
      <c r="C50" s="3"/>
      <c r="D50" s="3"/>
    </row>
    <row r="51" spans="2:4" ht="15">
      <c r="B51" s="3"/>
      <c r="C51" s="3"/>
      <c r="D51" s="3"/>
    </row>
    <row r="52" spans="2:4" ht="15">
      <c r="B52" s="3"/>
      <c r="C52" s="3"/>
      <c r="D52" s="3"/>
    </row>
  </sheetData>
  <sheetProtection password="C272" sheet="1" selectLockedCells="1"/>
  <mergeCells count="8">
    <mergeCell ref="B22:E22"/>
    <mergeCell ref="B31:E31"/>
    <mergeCell ref="A1:E1"/>
    <mergeCell ref="A2:E2"/>
    <mergeCell ref="B3:E3"/>
    <mergeCell ref="N6:R6"/>
    <mergeCell ref="B11:E11"/>
    <mergeCell ref="A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ddriscoll</dc:creator>
  <cp:keywords/>
  <dc:description/>
  <cp:lastModifiedBy>ddriscoll</cp:lastModifiedBy>
  <cp:lastPrinted>2011-12-02T19:04:51Z</cp:lastPrinted>
  <dcterms:created xsi:type="dcterms:W3CDTF">2011-10-28T20:10:17Z</dcterms:created>
  <dcterms:modified xsi:type="dcterms:W3CDTF">2012-04-12T14:43:16Z</dcterms:modified>
  <cp:category/>
  <cp:version/>
  <cp:contentType/>
  <cp:contentStatus/>
</cp:coreProperties>
</file>